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1"/>
  </bookViews>
  <sheets>
    <sheet name="1кв" sheetId="25" r:id="rId1"/>
    <sheet name="2кв" sheetId="27" r:id="rId2"/>
    <sheet name="отчет" sheetId="26" r:id="rId3"/>
  </sheets>
  <externalReferences>
    <externalReference r:id="rId4"/>
  </externalReferences>
  <definedNames>
    <definedName name="_xlnm.Print_Area" localSheetId="0">'1кв'!$A$1:$E$51</definedName>
    <definedName name="_xlnm.Print_Area" localSheetId="1">'2кв'!$A$1:$E$51</definedName>
    <definedName name="_xlnm.Print_Area" localSheetId="2">отчет!$A$1:$C$44</definedName>
  </definedNames>
  <calcPr calcId="152511"/>
</workbook>
</file>

<file path=xl/calcChain.xml><?xml version="1.0" encoding="utf-8"?>
<calcChain xmlns="http://schemas.openxmlformats.org/spreadsheetml/2006/main">
  <c r="B45" i="27" l="1"/>
  <c r="E28" i="27"/>
  <c r="B49" i="27"/>
  <c r="B48" i="27"/>
  <c r="E22" i="27"/>
  <c r="E21" i="27"/>
  <c r="E30" i="27" l="1"/>
  <c r="B50" i="27" s="1"/>
  <c r="B51" i="27" s="1"/>
  <c r="E26" i="25"/>
  <c r="C28" i="26" l="1"/>
  <c r="C23" i="26"/>
  <c r="C26" i="26"/>
  <c r="C27" i="26"/>
  <c r="C19" i="26"/>
  <c r="C20" i="26"/>
  <c r="C21" i="26"/>
  <c r="C22" i="26"/>
  <c r="C24" i="26" l="1"/>
  <c r="C12" i="26"/>
  <c r="C15" i="26" s="1"/>
  <c r="C6" i="26"/>
  <c r="C35" i="26" l="1"/>
  <c r="B49" i="25" l="1"/>
  <c r="C14" i="26" s="1"/>
  <c r="B48" i="25"/>
  <c r="C13" i="26" s="1"/>
  <c r="E22" i="25"/>
  <c r="C18" i="26" s="1"/>
  <c r="E21" i="25"/>
  <c r="C17" i="26" l="1"/>
  <c r="C29" i="26" s="1"/>
  <c r="C30" i="26" s="1"/>
  <c r="D30" i="26" s="1"/>
  <c r="E30" i="25"/>
  <c r="B50" i="25" s="1"/>
  <c r="B51" i="25" l="1"/>
</calcChain>
</file>

<file path=xl/sharedStrings.xml><?xml version="1.0" encoding="utf-8"?>
<sst xmlns="http://schemas.openxmlformats.org/spreadsheetml/2006/main" count="181" uniqueCount="101">
  <si>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</si>
  <si>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</si>
  <si>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</si>
  <si>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</si>
  <si>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</si>
  <si>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</si>
  <si>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</si>
  <si>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</si>
  <si>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</si>
  <si>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</si>
  <si>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</si>
  <si>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</si>
  <si>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</si>
  <si>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</si>
  <si>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</si>
  <si>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</si>
  <si>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</si>
  <si>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</si>
  <si>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</si>
  <si>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</si>
  <si>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</si>
  <si>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</si>
  <si>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</si>
  <si>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</si>
  <si>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</si>
  <si>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</si>
  <si>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</si>
  <si>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</si>
  <si>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</si>
  <si>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</si>
  <si>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</si>
  <si>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Работы по содержанию и тек. ремонту</t>
  </si>
  <si>
    <t>г. Россошь, ул. Лизы Чайкиной, д. 1е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</si>
  <si>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  от   01.01.2018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</si>
  <si>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№1е</t>
    </r>
    <r>
      <rPr>
        <sz val="11"/>
        <color theme="1"/>
        <rFont val="Times New Roman"/>
        <family val="1"/>
        <charset val="204"/>
      </rPr>
      <t xml:space="preserve">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Лизы Чайкиной</t>
    </r>
  </si>
  <si>
    <t>Остаток на начало  квартала</t>
  </si>
  <si>
    <t>определена приложением № 9 к договору</t>
  </si>
  <si>
    <t xml:space="preserve">Расходы по управлению МКД </t>
  </si>
  <si>
    <t xml:space="preserve">интернет Ростелеком </t>
  </si>
  <si>
    <t>Услуги по содержанию многоквартирного дома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</si>
  <si>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 xml:space="preserve"> Мелехиной Татьяны Борисовны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</si>
  <si>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№20 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    от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</si>
  <si>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Мелехина Т.Б.</t>
    </r>
  </si>
  <si>
    <t>Sдома=3262,5м2</t>
  </si>
  <si>
    <t xml:space="preserve">интернет Квант-телеком </t>
  </si>
  <si>
    <t>холодная вода на СОИ</t>
  </si>
  <si>
    <t>электроэнергия на СОИ</t>
  </si>
  <si>
    <t>водоотведение на СОИ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</si>
  <si>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</si>
  <si>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</si>
  <si>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</si>
  <si>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</si>
  <si>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</si>
  <si>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</si>
  <si>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</si>
  <si>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в том числе:</t>
  </si>
  <si>
    <t>* холодная вода на СОИ - 6953,46</t>
  </si>
  <si>
    <t>* водоотведение на СОИ- 10886,03</t>
  </si>
  <si>
    <t>* электроэнергия на СОИ- 28910,85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</si>
  <si>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</si>
  <si>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</si>
  <si>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</si>
  <si>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</si>
  <si>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</si>
  <si>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Итого расходов</t>
  </si>
  <si>
    <t>Остаток средств на 01.01.2024</t>
  </si>
  <si>
    <t>Справочно:</t>
  </si>
  <si>
    <t>Задолженность населения по оплате на 01.01.2023 г.</t>
  </si>
  <si>
    <t>Задолженность населения по оплате на 01.01.2024 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</si>
  <si>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</si>
  <si>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</si>
  <si>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</si>
  <si>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год.</t>
  </si>
  <si>
    <t>Предложение по структуре тарифа на 2024 год.</t>
  </si>
  <si>
    <t>_____________________________________________</t>
  </si>
  <si>
    <t>по ж.д. ул. Лизы Чайкиной, д. 1е</t>
  </si>
  <si>
    <t>Начислено всего 886596,58</t>
  </si>
  <si>
    <t xml:space="preserve">Оплачено за размещение оборудования в МОП интернет Ростелеком </t>
  </si>
  <si>
    <t xml:space="preserve">Оплачено за размещение оборудования в МОП интернет Квант-телеком </t>
  </si>
  <si>
    <t xml:space="preserve">   * Замена зап.арматуры на ОДПУ отопления в подвале(смета)</t>
  </si>
  <si>
    <t xml:space="preserve">   * Поверка, ремонт ОДПУ</t>
  </si>
  <si>
    <t>Непредвиденные работы 27,6 ч/ч</t>
  </si>
  <si>
    <t xml:space="preserve">   * Ремонт и замена плитки в 1-м подьезде (смета)</t>
  </si>
  <si>
    <t>за 1 квартал 2024 года</t>
  </si>
  <si>
    <t>31.03.2024 г.</t>
  </si>
  <si>
    <t>1 квартал</t>
  </si>
  <si>
    <t>Частичная замена стояков ГВС (подвал 3 подьезда, кв.42,46) смета</t>
  </si>
  <si>
    <t>январь, февраль, март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</si>
  <si>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</si>
  <si>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</si>
  <si>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 2024 г. по "31" 03  2024 г. выполнено работ (оказано услуг) на общую сумму двести сорок семь тысяч четыреста шестьдесят шесть рублей 11 копеек.</t>
  </si>
  <si>
    <t>Предъявлено населению 238362,74</t>
  </si>
  <si>
    <t>за 2 квартал 2024 года</t>
  </si>
  <si>
    <t>30.06.2024 г.</t>
  </si>
  <si>
    <t>2 квартал</t>
  </si>
  <si>
    <t>Сварка, монтаж дверей в подвал</t>
  </si>
  <si>
    <t>ч/ч</t>
  </si>
  <si>
    <t>май-июнь</t>
  </si>
  <si>
    <t>Поверка ОДПУ ТЭ</t>
  </si>
  <si>
    <t xml:space="preserve">           2. Всего за период с "01" 04  2024 г. по "30" 06  2024 г. выполнено работ (оказано услуг) на общую сумму двести тридцать две тысячи шестьсот двадцать шесть рублей 58 копеек.</t>
  </si>
  <si>
    <t>Предъявлено населению 236927,18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</si>
</sst>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0" fontId="16" fillId="0" borderId="0"/>
    <xf numFmtId="165" fontId="17" fillId="0" borderId="0"/>
  </cellStyleXfs>
  <cellXfs count="9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4" fillId="0" borderId="0" xfId="0" applyFont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1" fillId="0" borderId="0" xfId="0" applyFont="1"/>
    <xf numFmtId="43" fontId="4" fillId="0" borderId="0" xfId="0" applyNumberFormat="1" applyFont="1"/>
    <xf numFmtId="0" fontId="3" fillId="0" borderId="0" xfId="0" applyFont="1" applyAlignment="1">
      <alignment wrapText="1"/>
    </xf>
    <xf numFmtId="164" fontId="7" fillId="0" borderId="0" xfId="0" applyNumberFormat="1" applyFont="1"/>
    <xf numFmtId="0" fontId="11" fillId="0" borderId="4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164" fontId="4" fillId="0" borderId="1" xfId="1" applyNumberFormat="1" applyFont="1" applyBorder="1" applyAlignment="1">
      <alignment horizontal="right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18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8" fillId="0" borderId="0" xfId="0" applyNumberFormat="1" applyFont="1"/>
    <xf numFmtId="0" fontId="3" fillId="0" borderId="0" xfId="0" applyFont="1" applyAlignment="1">
      <alignment horizontal="left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0" fontId="4" fillId="0" borderId="5" xfId="0" applyFont="1" applyBorder="1" applyAlignment="1">
      <alignment vertical="center" wrapText="1"/>
    </xf>
    <xf numFmtId="43" fontId="0" fillId="0" borderId="0" xfId="0" applyNumberFormat="1"/>
    <xf numFmtId="49" fontId="3" fillId="0" borderId="6" xfId="0" applyNumberFormat="1" applyFont="1" applyBorder="1" applyAlignment="1">
      <alignment vertical="center" wrapText="1"/>
    </xf>
    <xf numFmtId="43" fontId="4" fillId="0" borderId="1" xfId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43" fontId="4" fillId="2" borderId="1" xfId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43" fontId="7" fillId="0" borderId="1" xfId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164" fontId="7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4" fontId="4" fillId="2" borderId="6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right" vertical="center" wrapText="1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eff\&#1086;&#1073;&#1097;&#1072;&#1082;\&#1040;&#1050;&#1058;&#1099;%20&#1087;&#1088;&#1080;&#1077;&#1084;&#1082;&#1080;%20&#1086;&#1082;&#1072;&#1079;&#1072;&#1085;&#1085;&#1099;&#1093;%20&#1091;&#1089;&#1083;&#1091;&#1075;\2023\liza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кв"/>
      <sheetName val="2кв"/>
      <sheetName val="3кв"/>
      <sheetName val="4кв"/>
      <sheetName val="отчет"/>
    </sheetNames>
    <sheetDataSet>
      <sheetData sheetId="0">
        <row r="21">
          <cell r="E21">
            <v>131906.71799999999</v>
          </cell>
        </row>
      </sheetData>
      <sheetData sheetId="1">
        <row r="21">
          <cell r="E21">
            <v>131906.71799999999</v>
          </cell>
        </row>
      </sheetData>
      <sheetData sheetId="2">
        <row r="21">
          <cell r="E21">
            <v>147558.201</v>
          </cell>
        </row>
      </sheetData>
      <sheetData sheetId="3">
        <row r="21">
          <cell r="E21">
            <v>147558.201</v>
          </cell>
        </row>
        <row r="49">
          <cell r="B49">
            <v>223529.81699999995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view="pageBreakPreview" topLeftCell="A36" zoomScaleSheetLayoutView="100" workbookViewId="0">
      <selection activeCell="B48" sqref="B48"/>
    </sheetView>
  </sheetViews>
  <sheetFormatPr defaultColWidth="9.140625" defaultRowHeight="15" x14ac:dyDescent="0.25"/>
  <cols>
    <col min="1" max="1" width="32.7109375" style="2" customWidth="1"/>
    <col min="2" max="2" width="20.28515625" style="2" customWidth="1"/>
    <col min="3" max="3" width="13.85546875" style="2" customWidth="1"/>
    <col min="4" max="4" width="16.140625" style="21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73" t="s">
        <v>11</v>
      </c>
      <c r="B1" s="73"/>
      <c r="C1" s="73"/>
      <c r="D1" s="73"/>
      <c r="E1" s="73"/>
    </row>
    <row r="2" spans="1:5" ht="40.5" customHeight="1" x14ac:dyDescent="0.25">
      <c r="A2" s="74" t="s">
        <v>12</v>
      </c>
      <c r="B2" s="75"/>
      <c r="C2" s="75"/>
      <c r="D2" s="75"/>
      <c r="E2" s="75"/>
    </row>
    <row r="3" spans="1:5" x14ac:dyDescent="0.25">
      <c r="A3" s="76" t="s">
        <v>83</v>
      </c>
      <c r="B3" s="76"/>
      <c r="C3" s="76"/>
      <c r="D3" s="76"/>
      <c r="E3" s="76"/>
    </row>
    <row r="4" spans="1:5" s="1" customFormat="1" ht="15.75" x14ac:dyDescent="0.25">
      <c r="A4" s="27" t="s">
        <v>13</v>
      </c>
      <c r="B4" s="28"/>
      <c r="C4" s="28"/>
      <c r="D4" s="63"/>
      <c r="E4" s="64" t="s">
        <v>84</v>
      </c>
    </row>
    <row r="5" spans="1:5" x14ac:dyDescent="0.25">
      <c r="A5" s="77" t="s">
        <v>0</v>
      </c>
      <c r="B5" s="77"/>
      <c r="C5" s="77"/>
      <c r="D5" s="77"/>
      <c r="E5" s="77"/>
    </row>
    <row r="6" spans="1:5" x14ac:dyDescent="0.25">
      <c r="A6" s="78" t="s">
        <v>32</v>
      </c>
      <c r="B6" s="78"/>
      <c r="C6" s="78"/>
      <c r="D6" s="78"/>
      <c r="E6" s="78"/>
    </row>
    <row r="7" spans="1:5" x14ac:dyDescent="0.25">
      <c r="A7" s="80" t="s">
        <v>1</v>
      </c>
      <c r="B7" s="80"/>
      <c r="C7" s="80"/>
      <c r="D7" s="80"/>
      <c r="E7" s="80"/>
    </row>
    <row r="8" spans="1:5" x14ac:dyDescent="0.25">
      <c r="A8" s="81" t="s">
        <v>40</v>
      </c>
      <c r="B8" s="81"/>
      <c r="C8" s="81"/>
      <c r="D8" s="81"/>
      <c r="E8" s="81"/>
    </row>
    <row r="9" spans="1:5" ht="32.25" customHeight="1" x14ac:dyDescent="0.25">
      <c r="A9" s="82" t="s">
        <v>14</v>
      </c>
      <c r="B9" s="83"/>
      <c r="C9" s="83"/>
      <c r="D9" s="83"/>
      <c r="E9" s="83"/>
    </row>
    <row r="10" spans="1:5" ht="32.25" customHeight="1" x14ac:dyDescent="0.25">
      <c r="A10" s="77" t="s">
        <v>41</v>
      </c>
      <c r="B10" s="77"/>
      <c r="C10" s="77"/>
      <c r="D10" s="77"/>
      <c r="E10" s="77"/>
    </row>
    <row r="11" spans="1:5" ht="18.75" customHeight="1" x14ac:dyDescent="0.25">
      <c r="A11" s="80" t="s">
        <v>15</v>
      </c>
      <c r="B11" s="84"/>
      <c r="C11" s="84"/>
      <c r="D11" s="84"/>
      <c r="E11" s="84"/>
    </row>
    <row r="12" spans="1:5" x14ac:dyDescent="0.25">
      <c r="A12" s="77" t="s">
        <v>22</v>
      </c>
      <c r="B12" s="77"/>
      <c r="C12" s="77"/>
      <c r="D12" s="77"/>
      <c r="E12" s="77"/>
    </row>
    <row r="13" spans="1:5" ht="17.25" customHeight="1" x14ac:dyDescent="0.25">
      <c r="A13" s="80" t="s">
        <v>2</v>
      </c>
      <c r="B13" s="84"/>
      <c r="C13" s="84"/>
      <c r="D13" s="84"/>
      <c r="E13" s="84"/>
    </row>
    <row r="14" spans="1:5" x14ac:dyDescent="0.25">
      <c r="A14" s="77" t="s">
        <v>48</v>
      </c>
      <c r="B14" s="77"/>
      <c r="C14" s="77"/>
      <c r="D14" s="77"/>
      <c r="E14" s="77"/>
    </row>
    <row r="15" spans="1:5" ht="15.75" customHeight="1" x14ac:dyDescent="0.25">
      <c r="A15" s="80" t="s">
        <v>16</v>
      </c>
      <c r="B15" s="84"/>
      <c r="C15" s="84"/>
      <c r="D15" s="84"/>
      <c r="E15" s="84"/>
    </row>
    <row r="16" spans="1:5" ht="29.25" customHeight="1" x14ac:dyDescent="0.25">
      <c r="A16" s="77" t="s">
        <v>17</v>
      </c>
      <c r="B16" s="77"/>
      <c r="C16" s="77"/>
      <c r="D16" s="77"/>
      <c r="E16" s="77"/>
    </row>
    <row r="17" spans="1:7" ht="55.9" customHeight="1" x14ac:dyDescent="0.25">
      <c r="A17" s="77" t="s">
        <v>33</v>
      </c>
      <c r="B17" s="77"/>
      <c r="C17" s="77"/>
      <c r="D17" s="77"/>
      <c r="E17" s="77"/>
    </row>
    <row r="18" spans="1:7" ht="29.45" customHeight="1" x14ac:dyDescent="0.25">
      <c r="A18" s="79" t="s">
        <v>34</v>
      </c>
      <c r="B18" s="79"/>
      <c r="C18" s="79"/>
      <c r="D18" s="79"/>
      <c r="E18" s="79"/>
    </row>
    <row r="19" spans="1:7" x14ac:dyDescent="0.25">
      <c r="A19" s="79"/>
      <c r="B19" s="79"/>
      <c r="C19" s="79"/>
      <c r="D19" s="79"/>
      <c r="E19" s="79"/>
      <c r="F19" s="2">
        <v>3262.5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18" t="s">
        <v>9</v>
      </c>
      <c r="E20" s="3" t="s">
        <v>8</v>
      </c>
    </row>
    <row r="21" spans="1:7" ht="38.25" x14ac:dyDescent="0.25">
      <c r="A21" s="26" t="s">
        <v>39</v>
      </c>
      <c r="B21" s="8" t="s">
        <v>36</v>
      </c>
      <c r="C21" s="3" t="s">
        <v>4</v>
      </c>
      <c r="D21" s="3">
        <v>15.48</v>
      </c>
      <c r="E21" s="7">
        <f>D21*F19*G19</f>
        <v>151510.5</v>
      </c>
    </row>
    <row r="22" spans="1:7" x14ac:dyDescent="0.25">
      <c r="A22" s="6" t="s">
        <v>37</v>
      </c>
      <c r="B22" s="8" t="s">
        <v>23</v>
      </c>
      <c r="C22" s="3" t="s">
        <v>4</v>
      </c>
      <c r="D22" s="3">
        <v>6.06</v>
      </c>
      <c r="E22" s="7">
        <f>D22*F19*G19</f>
        <v>59312.25</v>
      </c>
    </row>
    <row r="23" spans="1:7" x14ac:dyDescent="0.25">
      <c r="A23" s="6" t="s">
        <v>46</v>
      </c>
      <c r="B23" s="8" t="s">
        <v>85</v>
      </c>
      <c r="C23" s="3" t="s">
        <v>26</v>
      </c>
      <c r="D23" s="3"/>
      <c r="E23" s="7">
        <v>7546.6</v>
      </c>
    </row>
    <row r="24" spans="1:7" x14ac:dyDescent="0.25">
      <c r="A24" s="6" t="s">
        <v>45</v>
      </c>
      <c r="B24" s="8" t="s">
        <v>85</v>
      </c>
      <c r="C24" s="3" t="s">
        <v>26</v>
      </c>
      <c r="D24" s="3"/>
      <c r="E24" s="29">
        <v>0</v>
      </c>
    </row>
    <row r="25" spans="1:7" x14ac:dyDescent="0.25">
      <c r="A25" s="6" t="s">
        <v>47</v>
      </c>
      <c r="B25" s="8" t="s">
        <v>85</v>
      </c>
      <c r="C25" s="3" t="s">
        <v>26</v>
      </c>
      <c r="D25" s="3"/>
      <c r="E25" s="29">
        <v>0</v>
      </c>
    </row>
    <row r="26" spans="1:7" x14ac:dyDescent="0.25">
      <c r="A26" s="6" t="s">
        <v>25</v>
      </c>
      <c r="B26" s="8" t="s">
        <v>85</v>
      </c>
      <c r="C26" s="3" t="s">
        <v>26</v>
      </c>
      <c r="D26" s="3"/>
      <c r="E26" s="7">
        <f>600+1709.06</f>
        <v>2309.06</v>
      </c>
    </row>
    <row r="27" spans="1:7" s="72" customFormat="1" ht="60" x14ac:dyDescent="0.25">
      <c r="A27" s="68" t="s">
        <v>88</v>
      </c>
      <c r="B27" s="69" t="s">
        <v>89</v>
      </c>
      <c r="C27" s="70" t="s">
        <v>26</v>
      </c>
      <c r="D27" s="70"/>
      <c r="E27" s="71">
        <v>3376</v>
      </c>
    </row>
    <row r="28" spans="1:7" ht="45" x14ac:dyDescent="0.25">
      <c r="A28" s="67" t="s">
        <v>86</v>
      </c>
      <c r="B28" s="8" t="s">
        <v>87</v>
      </c>
      <c r="C28" s="3" t="s">
        <v>26</v>
      </c>
      <c r="D28" s="3"/>
      <c r="E28" s="7">
        <v>23411.7</v>
      </c>
    </row>
    <row r="29" spans="1:7" x14ac:dyDescent="0.25">
      <c r="A29" s="25"/>
      <c r="B29" s="8"/>
      <c r="C29" s="3"/>
      <c r="D29" s="3"/>
      <c r="E29" s="7"/>
    </row>
    <row r="30" spans="1:7" s="13" customFormat="1" ht="14.25" x14ac:dyDescent="0.2">
      <c r="A30" s="9" t="s">
        <v>24</v>
      </c>
      <c r="B30" s="10"/>
      <c r="C30" s="11"/>
      <c r="D30" s="19"/>
      <c r="E30" s="12">
        <f>SUM(E21:E29)</f>
        <v>247466.11000000002</v>
      </c>
    </row>
    <row r="31" spans="1:7" ht="34.5" customHeight="1" x14ac:dyDescent="0.25">
      <c r="A31" s="86" t="s">
        <v>90</v>
      </c>
      <c r="B31" s="86"/>
      <c r="C31" s="86"/>
      <c r="D31" s="86"/>
      <c r="E31" s="86"/>
      <c r="F31" s="22"/>
    </row>
    <row r="32" spans="1:7" ht="29.25" customHeight="1" x14ac:dyDescent="0.25">
      <c r="A32" s="77" t="s">
        <v>21</v>
      </c>
      <c r="B32" s="77"/>
      <c r="C32" s="77"/>
      <c r="D32" s="77"/>
      <c r="E32" s="77"/>
    </row>
    <row r="33" spans="1:8" x14ac:dyDescent="0.25">
      <c r="A33" s="77" t="s">
        <v>20</v>
      </c>
      <c r="B33" s="77"/>
      <c r="C33" s="77"/>
      <c r="D33" s="77"/>
      <c r="E33" s="77"/>
    </row>
    <row r="34" spans="1:8" ht="32.25" customHeight="1" x14ac:dyDescent="0.25">
      <c r="A34" s="77" t="s">
        <v>27</v>
      </c>
      <c r="B34" s="77"/>
      <c r="C34" s="77"/>
      <c r="D34" s="77"/>
      <c r="E34" s="77"/>
    </row>
    <row r="35" spans="1:8" x14ac:dyDescent="0.25">
      <c r="A35" s="77" t="s">
        <v>18</v>
      </c>
      <c r="B35" s="77"/>
      <c r="C35" s="77"/>
      <c r="D35" s="77"/>
      <c r="E35" s="77"/>
    </row>
    <row r="36" spans="1:8" x14ac:dyDescent="0.25">
      <c r="A36" s="87" t="s">
        <v>5</v>
      </c>
      <c r="B36" s="87"/>
      <c r="C36" s="87"/>
      <c r="D36" s="87"/>
      <c r="E36" s="87"/>
    </row>
    <row r="37" spans="1:8" x14ac:dyDescent="0.25">
      <c r="A37" s="77" t="s">
        <v>18</v>
      </c>
      <c r="B37" s="77"/>
      <c r="C37" s="77"/>
      <c r="D37" s="77"/>
      <c r="E37" s="77"/>
    </row>
    <row r="38" spans="1:8" x14ac:dyDescent="0.25">
      <c r="A38" s="88" t="s">
        <v>49</v>
      </c>
      <c r="B38" s="88"/>
      <c r="C38" s="88"/>
      <c r="D38" s="88"/>
      <c r="E38" s="4"/>
    </row>
    <row r="39" spans="1:8" x14ac:dyDescent="0.25">
      <c r="B39" s="85" t="s">
        <v>19</v>
      </c>
      <c r="C39" s="85"/>
      <c r="D39" s="85"/>
      <c r="E39" s="5" t="s">
        <v>6</v>
      </c>
    </row>
    <row r="40" spans="1:8" x14ac:dyDescent="0.25">
      <c r="A40" s="31"/>
      <c r="B40" s="31"/>
      <c r="C40" s="31"/>
      <c r="D40" s="20"/>
      <c r="E40" s="31"/>
    </row>
    <row r="41" spans="1:8" x14ac:dyDescent="0.25">
      <c r="A41" s="88" t="s">
        <v>42</v>
      </c>
      <c r="B41" s="88"/>
      <c r="C41" s="88"/>
      <c r="D41" s="88"/>
      <c r="E41" s="4"/>
    </row>
    <row r="42" spans="1:8" x14ac:dyDescent="0.25">
      <c r="B42" s="85" t="s">
        <v>19</v>
      </c>
      <c r="C42" s="85"/>
      <c r="D42" s="85"/>
      <c r="E42" s="5" t="s">
        <v>6</v>
      </c>
    </row>
    <row r="43" spans="1:8" x14ac:dyDescent="0.25">
      <c r="A43" s="2" t="s">
        <v>43</v>
      </c>
    </row>
    <row r="44" spans="1:8" x14ac:dyDescent="0.25">
      <c r="A44" s="13" t="s">
        <v>28</v>
      </c>
    </row>
    <row r="45" spans="1:8" x14ac:dyDescent="0.25">
      <c r="A45" s="2" t="s">
        <v>35</v>
      </c>
      <c r="B45" s="14">
        <v>57094.73</v>
      </c>
    </row>
    <row r="46" spans="1:8" ht="31.5" x14ac:dyDescent="0.25">
      <c r="A46" s="23" t="s">
        <v>91</v>
      </c>
      <c r="B46" s="15"/>
      <c r="H46" s="17"/>
    </row>
    <row r="47" spans="1:8" x14ac:dyDescent="0.25">
      <c r="A47" s="2" t="s">
        <v>29</v>
      </c>
      <c r="B47" s="15">
        <v>232023.02</v>
      </c>
      <c r="D47" s="2"/>
    </row>
    <row r="48" spans="1:8" x14ac:dyDescent="0.25">
      <c r="A48" s="30" t="s">
        <v>38</v>
      </c>
      <c r="B48" s="15">
        <f>3*150</f>
        <v>450</v>
      </c>
      <c r="D48" s="2"/>
    </row>
    <row r="49" spans="1:4" ht="15.6" customHeight="1" x14ac:dyDescent="0.25">
      <c r="A49" s="30" t="s">
        <v>44</v>
      </c>
      <c r="B49" s="15">
        <f>200*3</f>
        <v>600</v>
      </c>
      <c r="D49" s="2"/>
    </row>
    <row r="50" spans="1:4" ht="30" x14ac:dyDescent="0.25">
      <c r="A50" s="30" t="s">
        <v>31</v>
      </c>
      <c r="B50" s="15">
        <f>E30</f>
        <v>247466.11000000002</v>
      </c>
      <c r="D50" s="2"/>
    </row>
    <row r="51" spans="1:4" x14ac:dyDescent="0.25">
      <c r="A51" s="16" t="s">
        <v>30</v>
      </c>
      <c r="B51" s="24">
        <f>B45+B47+B48+B49-B50</f>
        <v>42701.639999999985</v>
      </c>
    </row>
    <row r="53" spans="1:4" x14ac:dyDescent="0.25">
      <c r="B53" s="2">
        <v>57094.73</v>
      </c>
    </row>
  </sheetData>
  <mergeCells count="29">
    <mergeCell ref="B42:D42"/>
    <mergeCell ref="A19:E19"/>
    <mergeCell ref="A31:E31"/>
    <mergeCell ref="A32:E32"/>
    <mergeCell ref="A33:E33"/>
    <mergeCell ref="A34:E34"/>
    <mergeCell ref="A35:E35"/>
    <mergeCell ref="A36:E36"/>
    <mergeCell ref="A37:E37"/>
    <mergeCell ref="A38:D38"/>
    <mergeCell ref="B39:D39"/>
    <mergeCell ref="A41:D41"/>
    <mergeCell ref="A18:E18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:E1"/>
    <mergeCell ref="A2:E2"/>
    <mergeCell ref="A3:E3"/>
    <mergeCell ref="A5:E5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view="pageBreakPreview" topLeftCell="A19" zoomScaleSheetLayoutView="100" workbookViewId="0">
      <selection activeCell="C20" sqref="C20"/>
    </sheetView>
  </sheetViews>
  <sheetFormatPr defaultColWidth="9.140625" defaultRowHeight="15" x14ac:dyDescent="0.25"/>
  <cols>
    <col min="1" max="1" width="32.7109375" style="2" customWidth="1"/>
    <col min="2" max="2" width="20.28515625" style="2" customWidth="1"/>
    <col min="3" max="3" width="13.85546875" style="2" customWidth="1"/>
    <col min="4" max="4" width="16.140625" style="21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73" t="s">
        <v>11</v>
      </c>
      <c r="B1" s="73"/>
      <c r="C1" s="73"/>
      <c r="D1" s="73"/>
      <c r="E1" s="73"/>
    </row>
    <row r="2" spans="1:5" ht="40.5" customHeight="1" x14ac:dyDescent="0.25">
      <c r="A2" s="74" t="s">
        <v>12</v>
      </c>
      <c r="B2" s="75"/>
      <c r="C2" s="75"/>
      <c r="D2" s="75"/>
      <c r="E2" s="75"/>
    </row>
    <row r="3" spans="1:5" x14ac:dyDescent="0.25">
      <c r="A3" s="76" t="s">
        <v>92</v>
      </c>
      <c r="B3" s="76"/>
      <c r="C3" s="76"/>
      <c r="D3" s="76"/>
      <c r="E3" s="76"/>
    </row>
    <row r="4" spans="1:5" s="1" customFormat="1" ht="15.75" x14ac:dyDescent="0.25">
      <c r="A4" s="27" t="s">
        <v>13</v>
      </c>
      <c r="B4" s="28"/>
      <c r="C4" s="28"/>
      <c r="D4" s="63"/>
      <c r="E4" s="64" t="s">
        <v>93</v>
      </c>
    </row>
    <row r="5" spans="1:5" x14ac:dyDescent="0.25">
      <c r="A5" s="77" t="s">
        <v>0</v>
      </c>
      <c r="B5" s="77"/>
      <c r="C5" s="77"/>
      <c r="D5" s="77"/>
      <c r="E5" s="77"/>
    </row>
    <row r="6" spans="1:5" x14ac:dyDescent="0.25">
      <c r="A6" s="78" t="s">
        <v>32</v>
      </c>
      <c r="B6" s="78"/>
      <c r="C6" s="78"/>
      <c r="D6" s="78"/>
      <c r="E6" s="78"/>
    </row>
    <row r="7" spans="1:5" x14ac:dyDescent="0.25">
      <c r="A7" s="80" t="s">
        <v>1</v>
      </c>
      <c r="B7" s="80"/>
      <c r="C7" s="80"/>
      <c r="D7" s="80"/>
      <c r="E7" s="80"/>
    </row>
    <row r="8" spans="1:5" x14ac:dyDescent="0.25">
      <c r="A8" s="81" t="s">
        <v>40</v>
      </c>
      <c r="B8" s="81"/>
      <c r="C8" s="81"/>
      <c r="D8" s="81"/>
      <c r="E8" s="81"/>
    </row>
    <row r="9" spans="1:5" ht="32.25" customHeight="1" x14ac:dyDescent="0.25">
      <c r="A9" s="82" t="s">
        <v>14</v>
      </c>
      <c r="B9" s="83"/>
      <c r="C9" s="83"/>
      <c r="D9" s="83"/>
      <c r="E9" s="83"/>
    </row>
    <row r="10" spans="1:5" ht="32.25" customHeight="1" x14ac:dyDescent="0.25">
      <c r="A10" s="77" t="s">
        <v>41</v>
      </c>
      <c r="B10" s="77"/>
      <c r="C10" s="77"/>
      <c r="D10" s="77"/>
      <c r="E10" s="77"/>
    </row>
    <row r="11" spans="1:5" ht="18.75" customHeight="1" x14ac:dyDescent="0.25">
      <c r="A11" s="80" t="s">
        <v>15</v>
      </c>
      <c r="B11" s="84"/>
      <c r="C11" s="84"/>
      <c r="D11" s="84"/>
      <c r="E11" s="84"/>
    </row>
    <row r="12" spans="1:5" x14ac:dyDescent="0.25">
      <c r="A12" s="77" t="s">
        <v>22</v>
      </c>
      <c r="B12" s="77"/>
      <c r="C12" s="77"/>
      <c r="D12" s="77"/>
      <c r="E12" s="77"/>
    </row>
    <row r="13" spans="1:5" ht="17.25" customHeight="1" x14ac:dyDescent="0.25">
      <c r="A13" s="80" t="s">
        <v>2</v>
      </c>
      <c r="B13" s="84"/>
      <c r="C13" s="84"/>
      <c r="D13" s="84"/>
      <c r="E13" s="84"/>
    </row>
    <row r="14" spans="1:5" x14ac:dyDescent="0.25">
      <c r="A14" s="77" t="s">
        <v>48</v>
      </c>
      <c r="B14" s="77"/>
      <c r="C14" s="77"/>
      <c r="D14" s="77"/>
      <c r="E14" s="77"/>
    </row>
    <row r="15" spans="1:5" ht="15.75" customHeight="1" x14ac:dyDescent="0.25">
      <c r="A15" s="80" t="s">
        <v>16</v>
      </c>
      <c r="B15" s="84"/>
      <c r="C15" s="84"/>
      <c r="D15" s="84"/>
      <c r="E15" s="84"/>
    </row>
    <row r="16" spans="1:5" ht="29.25" customHeight="1" x14ac:dyDescent="0.25">
      <c r="A16" s="77" t="s">
        <v>17</v>
      </c>
      <c r="B16" s="77"/>
      <c r="C16" s="77"/>
      <c r="D16" s="77"/>
      <c r="E16" s="77"/>
    </row>
    <row r="17" spans="1:7" ht="55.9" customHeight="1" x14ac:dyDescent="0.25">
      <c r="A17" s="77" t="s">
        <v>33</v>
      </c>
      <c r="B17" s="77"/>
      <c r="C17" s="77"/>
      <c r="D17" s="77"/>
      <c r="E17" s="77"/>
    </row>
    <row r="18" spans="1:7" ht="29.45" customHeight="1" x14ac:dyDescent="0.25">
      <c r="A18" s="79" t="s">
        <v>34</v>
      </c>
      <c r="B18" s="79"/>
      <c r="C18" s="79"/>
      <c r="D18" s="79"/>
      <c r="E18" s="79"/>
    </row>
    <row r="19" spans="1:7" x14ac:dyDescent="0.25">
      <c r="A19" s="79"/>
      <c r="B19" s="79"/>
      <c r="C19" s="79"/>
      <c r="D19" s="79"/>
      <c r="E19" s="79"/>
      <c r="F19" s="2">
        <v>3262.5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18" t="s">
        <v>9</v>
      </c>
      <c r="E20" s="3" t="s">
        <v>8</v>
      </c>
    </row>
    <row r="21" spans="1:7" ht="38.25" x14ac:dyDescent="0.25">
      <c r="A21" s="26" t="s">
        <v>39</v>
      </c>
      <c r="B21" s="8" t="s">
        <v>36</v>
      </c>
      <c r="C21" s="3" t="s">
        <v>4</v>
      </c>
      <c r="D21" s="3">
        <v>15.48</v>
      </c>
      <c r="E21" s="7">
        <f>D21*F19*G19</f>
        <v>151510.5</v>
      </c>
    </row>
    <row r="22" spans="1:7" x14ac:dyDescent="0.25">
      <c r="A22" s="6" t="s">
        <v>37</v>
      </c>
      <c r="B22" s="8" t="s">
        <v>23</v>
      </c>
      <c r="C22" s="3" t="s">
        <v>4</v>
      </c>
      <c r="D22" s="3">
        <v>6.06</v>
      </c>
      <c r="E22" s="7">
        <f>D22*F19*G19</f>
        <v>59312.25</v>
      </c>
    </row>
    <row r="23" spans="1:7" x14ac:dyDescent="0.25">
      <c r="A23" s="6" t="s">
        <v>46</v>
      </c>
      <c r="B23" s="8" t="s">
        <v>94</v>
      </c>
      <c r="C23" s="3" t="s">
        <v>26</v>
      </c>
      <c r="D23" s="3"/>
      <c r="E23" s="7">
        <v>6998.55</v>
      </c>
    </row>
    <row r="24" spans="1:7" x14ac:dyDescent="0.25">
      <c r="A24" s="6" t="s">
        <v>45</v>
      </c>
      <c r="B24" s="8" t="s">
        <v>94</v>
      </c>
      <c r="C24" s="3" t="s">
        <v>26</v>
      </c>
      <c r="D24" s="3"/>
      <c r="E24" s="29">
        <v>0</v>
      </c>
    </row>
    <row r="25" spans="1:7" x14ac:dyDescent="0.25">
      <c r="A25" s="6" t="s">
        <v>47</v>
      </c>
      <c r="B25" s="8" t="s">
        <v>94</v>
      </c>
      <c r="C25" s="3" t="s">
        <v>26</v>
      </c>
      <c r="D25" s="3"/>
      <c r="E25" s="29">
        <v>0</v>
      </c>
    </row>
    <row r="26" spans="1:7" x14ac:dyDescent="0.25">
      <c r="A26" s="6" t="s">
        <v>25</v>
      </c>
      <c r="B26" s="8" t="s">
        <v>94</v>
      </c>
      <c r="C26" s="3" t="s">
        <v>26</v>
      </c>
      <c r="D26" s="3"/>
      <c r="E26" s="7">
        <v>2446.35</v>
      </c>
    </row>
    <row r="27" spans="1:7" x14ac:dyDescent="0.25">
      <c r="A27" s="6" t="s">
        <v>98</v>
      </c>
      <c r="B27" s="8" t="s">
        <v>94</v>
      </c>
      <c r="C27" s="3" t="s">
        <v>26</v>
      </c>
      <c r="D27" s="3"/>
      <c r="E27" s="7">
        <v>8900</v>
      </c>
    </row>
    <row r="28" spans="1:7" s="72" customFormat="1" x14ac:dyDescent="0.25">
      <c r="A28" s="52" t="s">
        <v>95</v>
      </c>
      <c r="B28" s="93" t="s">
        <v>97</v>
      </c>
      <c r="C28" s="94" t="s">
        <v>96</v>
      </c>
      <c r="D28" s="94">
        <v>13.3</v>
      </c>
      <c r="E28" s="95">
        <f>D28*260.07</f>
        <v>3458.931</v>
      </c>
    </row>
    <row r="29" spans="1:7" x14ac:dyDescent="0.25">
      <c r="A29" s="52"/>
      <c r="B29" s="8"/>
      <c r="C29" s="3"/>
      <c r="D29" s="3"/>
      <c r="E29" s="7"/>
    </row>
    <row r="30" spans="1:7" s="13" customFormat="1" ht="14.25" x14ac:dyDescent="0.2">
      <c r="A30" s="9" t="s">
        <v>24</v>
      </c>
      <c r="B30" s="10"/>
      <c r="C30" s="11"/>
      <c r="D30" s="19"/>
      <c r="E30" s="12">
        <f>SUM(E21:E29)</f>
        <v>232626.58100000001</v>
      </c>
    </row>
    <row r="31" spans="1:7" ht="34.5" customHeight="1" x14ac:dyDescent="0.25">
      <c r="A31" s="86" t="s">
        <v>99</v>
      </c>
      <c r="B31" s="86"/>
      <c r="C31" s="86"/>
      <c r="D31" s="86"/>
      <c r="E31" s="86"/>
      <c r="F31" s="22"/>
    </row>
    <row r="32" spans="1:7" ht="29.25" customHeight="1" x14ac:dyDescent="0.25">
      <c r="A32" s="77" t="s">
        <v>21</v>
      </c>
      <c r="B32" s="77"/>
      <c r="C32" s="77"/>
      <c r="D32" s="77"/>
      <c r="E32" s="77"/>
    </row>
    <row r="33" spans="1:8" x14ac:dyDescent="0.25">
      <c r="A33" s="77" t="s">
        <v>20</v>
      </c>
      <c r="B33" s="77"/>
      <c r="C33" s="77"/>
      <c r="D33" s="77"/>
      <c r="E33" s="77"/>
    </row>
    <row r="34" spans="1:8" ht="32.25" customHeight="1" x14ac:dyDescent="0.25">
      <c r="A34" s="77" t="s">
        <v>27</v>
      </c>
      <c r="B34" s="77"/>
      <c r="C34" s="77"/>
      <c r="D34" s="77"/>
      <c r="E34" s="77"/>
    </row>
    <row r="35" spans="1:8" x14ac:dyDescent="0.25">
      <c r="A35" s="77" t="s">
        <v>18</v>
      </c>
      <c r="B35" s="77"/>
      <c r="C35" s="77"/>
      <c r="D35" s="77"/>
      <c r="E35" s="77"/>
    </row>
    <row r="36" spans="1:8" x14ac:dyDescent="0.25">
      <c r="A36" s="87" t="s">
        <v>5</v>
      </c>
      <c r="B36" s="87"/>
      <c r="C36" s="87"/>
      <c r="D36" s="87"/>
      <c r="E36" s="87"/>
    </row>
    <row r="37" spans="1:8" x14ac:dyDescent="0.25">
      <c r="A37" s="77" t="s">
        <v>18</v>
      </c>
      <c r="B37" s="77"/>
      <c r="C37" s="77"/>
      <c r="D37" s="77"/>
      <c r="E37" s="77"/>
    </row>
    <row r="38" spans="1:8" x14ac:dyDescent="0.25">
      <c r="A38" s="88" t="s">
        <v>49</v>
      </c>
      <c r="B38" s="88"/>
      <c r="C38" s="88"/>
      <c r="D38" s="88"/>
      <c r="E38" s="4"/>
    </row>
    <row r="39" spans="1:8" x14ac:dyDescent="0.25">
      <c r="B39" s="85" t="s">
        <v>19</v>
      </c>
      <c r="C39" s="85"/>
      <c r="D39" s="85"/>
      <c r="E39" s="5" t="s">
        <v>6</v>
      </c>
    </row>
    <row r="40" spans="1:8" x14ac:dyDescent="0.25">
      <c r="A40" s="66"/>
      <c r="B40" s="66"/>
      <c r="C40" s="66"/>
      <c r="D40" s="20"/>
      <c r="E40" s="66"/>
    </row>
    <row r="41" spans="1:8" x14ac:dyDescent="0.25">
      <c r="A41" s="88" t="s">
        <v>42</v>
      </c>
      <c r="B41" s="88"/>
      <c r="C41" s="88"/>
      <c r="D41" s="88"/>
      <c r="E41" s="4"/>
    </row>
    <row r="42" spans="1:8" x14ac:dyDescent="0.25">
      <c r="B42" s="85" t="s">
        <v>19</v>
      </c>
      <c r="C42" s="85"/>
      <c r="D42" s="85"/>
      <c r="E42" s="5" t="s">
        <v>6</v>
      </c>
    </row>
    <row r="43" spans="1:8" x14ac:dyDescent="0.25">
      <c r="A43" s="2" t="s">
        <v>43</v>
      </c>
    </row>
    <row r="44" spans="1:8" x14ac:dyDescent="0.25">
      <c r="A44" s="13" t="s">
        <v>28</v>
      </c>
    </row>
    <row r="45" spans="1:8" x14ac:dyDescent="0.25">
      <c r="A45" s="2" t="s">
        <v>35</v>
      </c>
      <c r="B45" s="14">
        <f>'1кв'!B51</f>
        <v>42701.639999999985</v>
      </c>
    </row>
    <row r="46" spans="1:8" ht="31.5" x14ac:dyDescent="0.25">
      <c r="A46" s="23" t="s">
        <v>100</v>
      </c>
      <c r="B46" s="15"/>
      <c r="H46" s="17"/>
    </row>
    <row r="47" spans="1:8" x14ac:dyDescent="0.25">
      <c r="A47" s="2" t="s">
        <v>29</v>
      </c>
      <c r="B47" s="15">
        <v>254405.51</v>
      </c>
      <c r="D47" s="2"/>
    </row>
    <row r="48" spans="1:8" x14ac:dyDescent="0.25">
      <c r="A48" s="65" t="s">
        <v>38</v>
      </c>
      <c r="B48" s="15">
        <f>3*150</f>
        <v>450</v>
      </c>
      <c r="D48" s="2"/>
    </row>
    <row r="49" spans="1:4" ht="15.6" customHeight="1" x14ac:dyDescent="0.25">
      <c r="A49" s="65" t="s">
        <v>44</v>
      </c>
      <c r="B49" s="15">
        <f>200*3</f>
        <v>600</v>
      </c>
      <c r="D49" s="2"/>
    </row>
    <row r="50" spans="1:4" ht="30" x14ac:dyDescent="0.25">
      <c r="A50" s="65" t="s">
        <v>31</v>
      </c>
      <c r="B50" s="15">
        <f>E30</f>
        <v>232626.58100000001</v>
      </c>
      <c r="D50" s="2"/>
    </row>
    <row r="51" spans="1:4" x14ac:dyDescent="0.25">
      <c r="A51" s="16" t="s">
        <v>30</v>
      </c>
      <c r="B51" s="24">
        <f>B45+B47+B48+B49-B50</f>
        <v>65530.569000000018</v>
      </c>
    </row>
  </sheetData>
  <mergeCells count="29">
    <mergeCell ref="A37:E37"/>
    <mergeCell ref="A38:D38"/>
    <mergeCell ref="B39:D39"/>
    <mergeCell ref="A41:D41"/>
    <mergeCell ref="B42:D42"/>
    <mergeCell ref="A31:E31"/>
    <mergeCell ref="A32:E32"/>
    <mergeCell ref="A33:E33"/>
    <mergeCell ref="A34:E34"/>
    <mergeCell ref="A35:E35"/>
    <mergeCell ref="A36:E36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5:E5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view="pageBreakPreview" topLeftCell="A10" zoomScaleSheetLayoutView="100" workbookViewId="0">
      <selection activeCell="G15" sqref="G15"/>
    </sheetView>
  </sheetViews>
  <sheetFormatPr defaultRowHeight="15" x14ac:dyDescent="0.25"/>
  <cols>
    <col min="1" max="1" width="10.5703125" customWidth="1"/>
    <col min="2" max="2" width="54.28515625" customWidth="1"/>
    <col min="3" max="3" width="16.140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4" ht="15.75" x14ac:dyDescent="0.25">
      <c r="A1" s="90" t="s">
        <v>50</v>
      </c>
      <c r="B1" s="90"/>
      <c r="C1" s="90"/>
      <c r="D1" s="32"/>
    </row>
    <row r="2" spans="1:4" ht="15.75" x14ac:dyDescent="0.25">
      <c r="A2" s="91" t="s">
        <v>51</v>
      </c>
      <c r="B2" s="91"/>
      <c r="C2" s="91"/>
      <c r="D2" s="33"/>
    </row>
    <row r="3" spans="1:4" ht="15.75" x14ac:dyDescent="0.25">
      <c r="A3" s="91" t="s">
        <v>52</v>
      </c>
      <c r="B3" s="91"/>
      <c r="C3" s="91"/>
      <c r="D3" s="33"/>
    </row>
    <row r="4" spans="1:4" ht="15.75" x14ac:dyDescent="0.25">
      <c r="A4" s="90" t="s">
        <v>75</v>
      </c>
      <c r="B4" s="90"/>
      <c r="C4" s="90"/>
      <c r="D4" s="32"/>
    </row>
    <row r="5" spans="1:4" ht="15.75" x14ac:dyDescent="0.25">
      <c r="A5" s="92"/>
      <c r="B5" s="92"/>
      <c r="C5" s="92"/>
      <c r="D5" s="1"/>
    </row>
    <row r="6" spans="1:4" ht="15.75" x14ac:dyDescent="0.25">
      <c r="A6" s="33"/>
      <c r="B6" s="34" t="s">
        <v>53</v>
      </c>
      <c r="C6" s="35" t="e">
        <f>#REF!</f>
        <v>#REF!</v>
      </c>
      <c r="D6" s="36"/>
    </row>
    <row r="7" spans="1:4" ht="15.75" x14ac:dyDescent="0.25">
      <c r="A7" s="37" t="s">
        <v>54</v>
      </c>
      <c r="B7" s="34" t="s">
        <v>76</v>
      </c>
      <c r="C7" s="35"/>
      <c r="D7" s="36"/>
    </row>
    <row r="8" spans="1:4" ht="15.75" x14ac:dyDescent="0.25">
      <c r="A8" s="33"/>
      <c r="B8" s="38" t="s">
        <v>55</v>
      </c>
      <c r="C8" s="35"/>
      <c r="D8" s="36"/>
    </row>
    <row r="9" spans="1:4" ht="15.75" x14ac:dyDescent="0.25">
      <c r="A9" s="33"/>
      <c r="B9" s="6" t="s">
        <v>56</v>
      </c>
      <c r="C9" s="35"/>
      <c r="D9" s="36"/>
    </row>
    <row r="10" spans="1:4" ht="15.75" x14ac:dyDescent="0.25">
      <c r="A10" s="33"/>
      <c r="B10" s="6" t="s">
        <v>57</v>
      </c>
      <c r="C10" s="35"/>
      <c r="D10" s="36"/>
    </row>
    <row r="11" spans="1:4" ht="15.75" x14ac:dyDescent="0.25">
      <c r="A11" s="33"/>
      <c r="B11" s="6" t="s">
        <v>58</v>
      </c>
      <c r="C11" s="35"/>
      <c r="D11" s="36"/>
    </row>
    <row r="12" spans="1:4" ht="15.75" x14ac:dyDescent="0.25">
      <c r="B12" s="39" t="s">
        <v>59</v>
      </c>
      <c r="C12" s="40" t="e">
        <f>#REF!+#REF!+#REF!+'1кв'!B47</f>
        <v>#REF!</v>
      </c>
      <c r="D12" s="41"/>
    </row>
    <row r="13" spans="1:4" ht="30" x14ac:dyDescent="0.25">
      <c r="B13" s="26" t="s">
        <v>77</v>
      </c>
      <c r="C13" s="40" t="e">
        <f>#REF!+#REF!+#REF!+'1кв'!B48</f>
        <v>#REF!</v>
      </c>
      <c r="D13" s="41"/>
    </row>
    <row r="14" spans="1:4" ht="30" x14ac:dyDescent="0.25">
      <c r="B14" s="26" t="s">
        <v>78</v>
      </c>
      <c r="C14" s="40" t="e">
        <f>#REF!+#REF!+#REF!+'1кв'!B49</f>
        <v>#REF!</v>
      </c>
      <c r="D14" s="41"/>
    </row>
    <row r="15" spans="1:4" ht="15.75" x14ac:dyDescent="0.25">
      <c r="A15" s="42"/>
      <c r="B15" s="39" t="s">
        <v>60</v>
      </c>
      <c r="C15" s="43" t="e">
        <f>SUM(C12:C14)</f>
        <v>#REF!</v>
      </c>
      <c r="D15" s="36"/>
    </row>
    <row r="16" spans="1:4" ht="15.75" x14ac:dyDescent="0.25">
      <c r="A16" s="1"/>
      <c r="B16" s="89"/>
      <c r="C16" s="89"/>
      <c r="D16" s="44"/>
    </row>
    <row r="17" spans="1:5" ht="15.75" x14ac:dyDescent="0.25">
      <c r="A17" s="45" t="s">
        <v>61</v>
      </c>
      <c r="B17" s="46" t="s">
        <v>62</v>
      </c>
      <c r="C17" s="40" t="e">
        <f>#REF!+#REF!+#REF!+'1кв'!E21</f>
        <v>#REF!</v>
      </c>
      <c r="D17" s="44"/>
    </row>
    <row r="18" spans="1:5" ht="15.75" x14ac:dyDescent="0.25">
      <c r="A18" s="45"/>
      <c r="B18" s="47" t="s">
        <v>37</v>
      </c>
      <c r="C18" s="40" t="e">
        <f>#REF!+#REF!+#REF!+'1кв'!E22</f>
        <v>#REF!</v>
      </c>
      <c r="D18" s="44"/>
    </row>
    <row r="19" spans="1:5" ht="15.75" x14ac:dyDescent="0.25">
      <c r="A19" s="45"/>
      <c r="B19" s="6" t="s">
        <v>45</v>
      </c>
      <c r="C19" s="40" t="e">
        <f>#REF!+#REF!+#REF!+'1кв'!E24</f>
        <v>#REF!</v>
      </c>
      <c r="D19" s="44"/>
    </row>
    <row r="20" spans="1:5" ht="15.75" x14ac:dyDescent="0.25">
      <c r="A20" s="45"/>
      <c r="B20" s="6" t="s">
        <v>46</v>
      </c>
      <c r="C20" s="40" t="e">
        <f>#REF!+#REF!+#REF!+'1кв'!E23</f>
        <v>#REF!</v>
      </c>
      <c r="D20" s="44"/>
    </row>
    <row r="21" spans="1:5" ht="15.75" x14ac:dyDescent="0.25">
      <c r="A21" s="45"/>
      <c r="B21" s="6" t="s">
        <v>47</v>
      </c>
      <c r="C21" s="40" t="e">
        <f>#REF!+#REF!+#REF!+'1кв'!E25</f>
        <v>#REF!</v>
      </c>
      <c r="D21" s="44"/>
    </row>
    <row r="22" spans="1:5" ht="15.75" x14ac:dyDescent="0.25">
      <c r="A22" s="1"/>
      <c r="B22" s="6" t="s">
        <v>25</v>
      </c>
      <c r="C22" s="40" t="e">
        <f>#REF!+#REF!+#REF!+'1кв'!E26</f>
        <v>#REF!</v>
      </c>
      <c r="D22" s="44"/>
      <c r="E22" s="48"/>
    </row>
    <row r="23" spans="1:5" ht="15.75" x14ac:dyDescent="0.25">
      <c r="A23" s="45"/>
      <c r="B23" s="49" t="s">
        <v>81</v>
      </c>
      <c r="C23" s="50" t="e">
        <f>#REF!+#REF!</f>
        <v>#REF!</v>
      </c>
      <c r="D23" s="44"/>
    </row>
    <row r="24" spans="1:5" ht="15.75" x14ac:dyDescent="0.25">
      <c r="A24" s="45"/>
      <c r="B24" s="51" t="s">
        <v>63</v>
      </c>
      <c r="C24" s="50" t="e">
        <f>SUM(C26:C28)</f>
        <v>#REF!</v>
      </c>
      <c r="D24" s="44"/>
    </row>
    <row r="25" spans="1:5" ht="15.75" x14ac:dyDescent="0.25">
      <c r="A25" s="45"/>
      <c r="B25" s="38" t="s">
        <v>55</v>
      </c>
      <c r="C25" s="50"/>
      <c r="D25" s="44"/>
    </row>
    <row r="26" spans="1:5" ht="15.75" x14ac:dyDescent="0.25">
      <c r="A26" s="45"/>
      <c r="B26" s="52" t="s">
        <v>80</v>
      </c>
      <c r="C26" s="53" t="e">
        <f>#REF!</f>
        <v>#REF!</v>
      </c>
      <c r="D26" s="44"/>
    </row>
    <row r="27" spans="1:5" ht="30" x14ac:dyDescent="0.25">
      <c r="A27" s="45"/>
      <c r="B27" s="52" t="s">
        <v>79</v>
      </c>
      <c r="C27" s="53" t="e">
        <f>#REF!</f>
        <v>#REF!</v>
      </c>
      <c r="D27" s="44"/>
    </row>
    <row r="28" spans="1:5" ht="15.75" x14ac:dyDescent="0.25">
      <c r="A28" s="45"/>
      <c r="B28" s="52" t="s">
        <v>82</v>
      </c>
      <c r="C28" s="53" t="e">
        <f>#REF!</f>
        <v>#REF!</v>
      </c>
      <c r="D28" s="44"/>
    </row>
    <row r="29" spans="1:5" ht="15.75" x14ac:dyDescent="0.25">
      <c r="A29" s="1"/>
      <c r="B29" s="54" t="s">
        <v>64</v>
      </c>
      <c r="C29" s="55" t="e">
        <f>SUM(C17:C24)</f>
        <v>#REF!</v>
      </c>
      <c r="D29" s="44"/>
      <c r="E29" s="48"/>
    </row>
    <row r="30" spans="1:5" ht="15.75" x14ac:dyDescent="0.25">
      <c r="A30" s="1"/>
      <c r="B30" s="56" t="s">
        <v>65</v>
      </c>
      <c r="C30" s="57" t="e">
        <f>C6+C15-C29</f>
        <v>#REF!</v>
      </c>
      <c r="D30" s="44" t="e">
        <f>'[1]4кв'!B49-отчет!C30</f>
        <v>#REF!</v>
      </c>
    </row>
    <row r="31" spans="1:5" ht="15.75" x14ac:dyDescent="0.25">
      <c r="A31" s="1"/>
      <c r="B31" s="37"/>
      <c r="C31" s="37"/>
      <c r="D31" s="44"/>
    </row>
    <row r="32" spans="1:5" ht="15.75" x14ac:dyDescent="0.25">
      <c r="A32" s="1"/>
      <c r="B32" s="58" t="s">
        <v>66</v>
      </c>
      <c r="C32" s="58"/>
      <c r="D32" s="44"/>
    </row>
    <row r="33" spans="1:4" ht="15.75" x14ac:dyDescent="0.25">
      <c r="A33" s="1"/>
      <c r="B33" s="58" t="s">
        <v>67</v>
      </c>
      <c r="C33" s="59">
        <v>78670.05</v>
      </c>
      <c r="D33" s="44"/>
    </row>
    <row r="34" spans="1:4" ht="15.75" x14ac:dyDescent="0.25">
      <c r="A34" s="1"/>
      <c r="B34" s="60" t="s">
        <v>68</v>
      </c>
      <c r="C34" s="61">
        <v>97890.86</v>
      </c>
      <c r="D34" s="44"/>
    </row>
    <row r="35" spans="1:4" ht="15.75" x14ac:dyDescent="0.25">
      <c r="A35" s="1"/>
      <c r="B35" s="58" t="s">
        <v>69</v>
      </c>
      <c r="C35" s="62">
        <f>C34-C33</f>
        <v>19220.809999999998</v>
      </c>
      <c r="D35" s="44"/>
    </row>
    <row r="36" spans="1:4" ht="15.75" x14ac:dyDescent="0.25">
      <c r="A36" s="1"/>
      <c r="B36" s="37"/>
      <c r="C36" s="37"/>
      <c r="D36" s="44"/>
    </row>
    <row r="37" spans="1:4" ht="15.75" x14ac:dyDescent="0.25">
      <c r="A37" s="1"/>
      <c r="B37" s="37"/>
      <c r="C37" s="37"/>
      <c r="D37" s="44"/>
    </row>
    <row r="38" spans="1:4" ht="15.75" x14ac:dyDescent="0.25">
      <c r="A38" s="1"/>
      <c r="B38" s="37"/>
      <c r="C38" s="37"/>
      <c r="D38" s="44"/>
    </row>
    <row r="39" spans="1:4" ht="15.75" x14ac:dyDescent="0.25">
      <c r="A39" s="1" t="s">
        <v>70</v>
      </c>
      <c r="B39" s="37" t="s">
        <v>71</v>
      </c>
      <c r="C39" s="37"/>
      <c r="D39" s="44"/>
    </row>
    <row r="40" spans="1:4" ht="15.75" x14ac:dyDescent="0.25">
      <c r="A40" s="1"/>
      <c r="B40" s="37" t="s">
        <v>72</v>
      </c>
      <c r="C40" s="37"/>
      <c r="D40" s="44"/>
    </row>
    <row r="41" spans="1:4" ht="15.75" x14ac:dyDescent="0.25">
      <c r="A41" s="1"/>
      <c r="B41" s="37" t="s">
        <v>73</v>
      </c>
      <c r="C41" s="37"/>
      <c r="D41" s="44"/>
    </row>
    <row r="42" spans="1:4" ht="15.75" x14ac:dyDescent="0.25">
      <c r="A42" s="1"/>
      <c r="B42" s="37"/>
      <c r="C42" s="37"/>
      <c r="D42" s="44"/>
    </row>
    <row r="43" spans="1:4" ht="15.75" x14ac:dyDescent="0.25">
      <c r="A43" s="1"/>
      <c r="B43" s="37"/>
      <c r="C43" s="37"/>
      <c r="D43" s="44"/>
    </row>
    <row r="44" spans="1:4" ht="15.75" x14ac:dyDescent="0.25">
      <c r="A44" s="1"/>
      <c r="B44" s="37" t="s">
        <v>74</v>
      </c>
      <c r="C44" s="37"/>
      <c r="D44" s="44"/>
    </row>
    <row r="45" spans="1:4" ht="15.75" x14ac:dyDescent="0.25">
      <c r="A45" s="1"/>
      <c r="B45" s="37"/>
      <c r="C45" s="37"/>
      <c r="D45" s="44"/>
    </row>
    <row r="46" spans="1:4" ht="15.75" x14ac:dyDescent="0.25">
      <c r="A46" s="1"/>
      <c r="B46" s="37"/>
      <c r="C46" s="37"/>
      <c r="D46" s="44"/>
    </row>
  </sheetData>
  <mergeCells count="6">
    <mergeCell ref="B16:C16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1кв</vt:lpstr>
      <vt:lpstr>2кв</vt:lpstr>
      <vt:lpstr>отчет</vt:lpstr>
      <vt:lpstr>'1кв'!Область_печати</vt:lpstr>
      <vt:lpstr>'2кв'!Область_печати</vt:lpstr>
      <vt:lpstr>отчет!Область_печати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2024-08-02T12:00:58Z</dcterms:modified>
</cp:coreProperties>
</file>